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<sst xmlns="http://schemas.openxmlformats.org/spreadsheetml/2006/main" count="31" uniqueCount="26">
  <si>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</si>
  <si>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</si>
  <si>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</si>
  <si>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</si>
  <si>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</si>
  <si>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</si>
  <si>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</si>
  <si>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</si>
  <si>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</si>
  <si>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</si>
  <si>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</si>
  <si>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</si>
  <si>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</si>
  <si>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мелиораторов 21</t>
  </si>
  <si>
    <t>годовая ст-ть</t>
  </si>
  <si>
    <t>работ, руб.</t>
  </si>
  <si>
    <t>сети</t>
  </si>
  <si>
    <t>дер</t>
  </si>
  <si>
    <t>авр</t>
  </si>
  <si>
    <t>3.2.</t>
  </si>
  <si>
    <t>констр</t>
  </si>
  <si>
    <t>прочие</t>
  </si>
  <si>
    <t>Услуги по обращению с ТКО</t>
  </si>
  <si>
    <t>с 01.01.2018</t>
  </si>
  <si>
    <t>зем.уч</t>
  </si>
  <si>
    <t>об.им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</si>
</sst>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19" fillId="0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D1">
      <selection activeCell="H7" sqref="H7"/>
    </sheetView>
  </sheetViews>
  <sheetFormatPr defaultColWidth="9.00390625" defaultRowHeight="12.75"/>
  <cols>
    <col min="1" max="1" width="3.625" style="0" customWidth="1"/>
    <col min="2" max="2" width="32.25390625" style="0" customWidth="1"/>
    <col min="3" max="3" width="10.625" style="0" customWidth="1"/>
    <col min="4" max="4" width="8.75390625" style="0" customWidth="1"/>
    <col min="5" max="5" width="11.875" style="0" customWidth="1"/>
  </cols>
  <sheetData>
    <row r="2" spans="1:5" ht="13.5" thickBot="1">
      <c r="A2" t="s">
        <v>13</v>
      </c>
      <c r="C2" t="s">
        <v>23</v>
      </c>
      <c r="D2" t="s">
        <v>19</v>
      </c>
      <c r="E2" s="17">
        <v>871.2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3.02</v>
      </c>
      <c r="E7" s="16">
        <f>$E$2*D7*12</f>
        <v>31572.288000000004</v>
      </c>
      <c r="F7">
        <f>E2*3.09*12</f>
        <v>32304.095999999998</v>
      </c>
      <c r="H7" s="18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25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29585.952</v>
      </c>
      <c r="F9">
        <f>E2*0.14*12</f>
        <v>1463.6160000000002</v>
      </c>
      <c r="G9" s="18">
        <f>E2*2.69*12</f>
        <v>28122.336000000003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35440.416000000005</v>
      </c>
      <c r="F10" s="19">
        <f>E10+E2*0.17*12</f>
        <v>37217.664000000004</v>
      </c>
      <c r="G10" s="19" t="s">
        <v>24</v>
      </c>
    </row>
    <row r="11" spans="1:8" ht="12.75">
      <c r="A11" s="12">
        <v>4</v>
      </c>
      <c r="B11" s="14" t="s">
        <v>10</v>
      </c>
      <c r="C11" s="12" t="s">
        <v>8</v>
      </c>
      <c r="D11" s="12">
        <v>4.93</v>
      </c>
      <c r="E11" s="16">
        <f t="shared" si="0"/>
        <v>51540.191999999995</v>
      </c>
      <c r="F11">
        <f>E2*0.33*12</f>
        <v>3449.952</v>
      </c>
      <c r="G11">
        <f>$E$2*4.29*12</f>
        <v>44849.376000000004</v>
      </c>
      <c r="H11">
        <f>$E$2*0.07*12</f>
        <v>731.8080000000001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30004.128</v>
      </c>
      <c r="F12" t="s">
        <v>18</v>
      </c>
      <c r="G12" t="s">
        <v>20</v>
      </c>
      <c r="H12" t="s">
        <v>21</v>
      </c>
    </row>
    <row r="13" spans="1:5" ht="12.75">
      <c r="A13" s="12">
        <v>6</v>
      </c>
      <c r="B13" s="14" t="s">
        <v>22</v>
      </c>
      <c r="C13" s="12" t="s">
        <v>8</v>
      </c>
      <c r="D13" s="12">
        <v>3.89</v>
      </c>
      <c r="E13" s="16">
        <f t="shared" si="0"/>
        <v>40667.616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2018-02-12T11:34:14Z</dcterms:modified>
  <cp:category/>
  <cp:version/>
  <cp:contentType/>
  <cp:contentStatus/>
</cp:coreProperties>
</file>