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<sst xmlns="http://schemas.openxmlformats.org/spreadsheetml/2006/main" count="34" uniqueCount="28">
  <si>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</si>
  <si>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</si>
  <si>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</si>
  <si>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</si>
  <si>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</si>
  <si>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</si>
  <si>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</si>
  <si>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</si>
  <si>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</si>
  <si>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</si>
  <si>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</si>
  <si>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</si>
  <si>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</si>
  <si>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</si>
  <si>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20</t>
  </si>
  <si>
    <t>годовая ст-ть</t>
  </si>
  <si>
    <t>работ, руб.</t>
  </si>
  <si>
    <t>сети</t>
  </si>
  <si>
    <t>дер</t>
  </si>
  <si>
    <t>м.пров.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</si>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</sst>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J16" sqref="J16"/>
    </sheetView>
  </sheetViews>
  <sheetFormatPr defaultColWidth="9.00390625" defaultRowHeight="12.75"/>
  <cols>
    <col min="1" max="1" width="6.00390625" style="0" customWidth="1"/>
    <col min="2" max="2" width="33.75390625" style="0" customWidth="1"/>
    <col min="3" max="3" width="9.625" style="0" customWidth="1"/>
    <col min="4" max="4" width="7.875" style="0" customWidth="1"/>
    <col min="5" max="5" width="10.125" style="0" customWidth="1"/>
    <col min="7" max="7" width="10.625" style="0" customWidth="1"/>
    <col min="8" max="8" width="11.00390625" style="0" customWidth="1"/>
  </cols>
  <sheetData>
    <row r="2" spans="1:5" ht="13.5" thickBot="1">
      <c r="A2" t="s">
        <v>14</v>
      </c>
      <c r="C2" t="s">
        <v>25</v>
      </c>
      <c r="D2" t="s">
        <v>23</v>
      </c>
      <c r="E2" s="16">
        <v>3534.8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100105.53600000001</v>
      </c>
      <c r="F7">
        <f>E2*2.96*12</f>
        <v>125556.09599999999</v>
      </c>
      <c r="H7" s="17">
        <f>E7-F7-G7</f>
        <v>-25450.559999999983</v>
      </c>
    </row>
    <row r="8" spans="1:8" ht="12.75">
      <c r="A8" s="8"/>
      <c r="B8" s="9" t="s">
        <v>7</v>
      </c>
      <c r="C8" s="10"/>
      <c r="D8" s="11"/>
      <c r="E8" s="16"/>
      <c r="F8" t="s">
        <v>18</v>
      </c>
      <c r="G8" t="s">
        <v>19</v>
      </c>
      <c r="H8" t="s">
        <v>20</v>
      </c>
    </row>
    <row r="9" spans="1:8" ht="12.75">
      <c r="A9" s="12">
        <v>2</v>
      </c>
      <c r="B9" s="13" t="s">
        <v>13</v>
      </c>
      <c r="C9" s="11" t="s">
        <v>8</v>
      </c>
      <c r="D9" s="18">
        <v>3.08</v>
      </c>
      <c r="E9" s="16">
        <f aca="true" t="shared" si="0" ref="E9:E14">$E$2*D9*12</f>
        <v>130646.20800000001</v>
      </c>
      <c r="F9">
        <f>E2*0.14*12</f>
        <v>5938.464000000001</v>
      </c>
      <c r="G9">
        <f>E2*0*12</f>
        <v>0</v>
      </c>
      <c r="H9" s="17">
        <f>E2*2.94*12</f>
        <v>124707.744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143795.66400000002</v>
      </c>
      <c r="F10">
        <f>E10+E2*0.17*12</f>
        <v>151006.65600000002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238386.912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173487.984</v>
      </c>
      <c r="F12">
        <f>$E$2*0.34*12</f>
        <v>14421.984</v>
      </c>
      <c r="G12">
        <f>$E$2*2.9*12</f>
        <v>123011.04000000001</v>
      </c>
      <c r="H12">
        <f>$E$2*0.08*12</f>
        <v>3393.4080000000004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122162.688</v>
      </c>
      <c r="F13" t="s">
        <v>21</v>
      </c>
      <c r="G13" t="s">
        <v>22</v>
      </c>
      <c r="H13" t="s">
        <v>24</v>
      </c>
    </row>
    <row r="14" spans="1:5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165004.464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2018-02-12T10:03:24Z</dcterms:modified>
  <cp:category/>
  <cp:version/>
  <cp:contentType/>
  <cp:contentStatus/>
</cp:coreProperties>
</file>